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<sst xmlns="http://schemas.openxmlformats.org/spreadsheetml/2006/main" count="88" uniqueCount="87">
  <si>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Jan</t>
  </si>
  <si>
    <t>Feb</t>
  </si>
  <si>
    <t>March</t>
  </si>
  <si>
    <t>April</t>
  </si>
  <si>
    <t xml:space="preserve">May </t>
  </si>
  <si>
    <t xml:space="preserve">June </t>
  </si>
  <si>
    <t>July</t>
  </si>
  <si>
    <t>Aug</t>
  </si>
  <si>
    <t>Sept</t>
  </si>
  <si>
    <t>Oct</t>
  </si>
  <si>
    <t>Nov</t>
  </si>
  <si>
    <t>Dec</t>
  </si>
  <si>
    <t>Total</t>
  </si>
  <si>
    <t>Invstestigate Vehicle</t>
  </si>
  <si>
    <t>Motorist Assist</t>
  </si>
  <si>
    <t>Complaint, Female</t>
  </si>
  <si>
    <t>Rescue Needed / First Respond</t>
  </si>
  <si>
    <t>Psychiatric / Mental</t>
  </si>
  <si>
    <t>Missing Adult</t>
  </si>
  <si>
    <t>Back Up Officer</t>
  </si>
  <si>
    <t>Stand-By</t>
  </si>
  <si>
    <t>Traffic Stop -</t>
  </si>
  <si>
    <t>Severe Weather</t>
  </si>
  <si>
    <t>Investigate Pedestrian</t>
  </si>
  <si>
    <t>Theft</t>
  </si>
  <si>
    <t>Civil</t>
  </si>
  <si>
    <t>Suspicious Person</t>
  </si>
  <si>
    <t>Unsecured Building</t>
  </si>
  <si>
    <t>Forgery/Bad Check</t>
  </si>
  <si>
    <t>Police Information</t>
  </si>
  <si>
    <t>Concealed Weapons</t>
  </si>
  <si>
    <t>Health/Safety Complaint</t>
  </si>
  <si>
    <t>Miscellaneous Complaint</t>
  </si>
  <si>
    <t>Abandoned 911</t>
  </si>
  <si>
    <t>House Check</t>
  </si>
  <si>
    <t>Warrant Service</t>
  </si>
  <si>
    <t>Telephone Annoyance</t>
  </si>
  <si>
    <t>Follow Up on Complaint</t>
  </si>
  <si>
    <t>Motorist Assist/Lock Out</t>
  </si>
  <si>
    <t>Traffic Stop - Citation</t>
  </si>
  <si>
    <t>Traffic Stop - Warning</t>
  </si>
  <si>
    <t>Unwanted Guest</t>
  </si>
  <si>
    <t>Recovered Stolen/Lost Property</t>
  </si>
  <si>
    <t>Well Being Check</t>
  </si>
  <si>
    <t>Escort</t>
  </si>
  <si>
    <t>Intoxicated Driver</t>
  </si>
  <si>
    <t>Traffic Crash, Hit-Skip</t>
  </si>
  <si>
    <t>Traffic Crash, Non-Injury</t>
  </si>
  <si>
    <t>Alarms, Burglar</t>
  </si>
  <si>
    <t>Animal Complaint</t>
  </si>
  <si>
    <t>Meet the Officer</t>
  </si>
  <si>
    <t>Unruley Juvenile</t>
  </si>
  <si>
    <t>Criminal Damaging</t>
  </si>
  <si>
    <t>Fire Runs</t>
  </si>
  <si>
    <t>Contact Complaint</t>
  </si>
  <si>
    <t>Breaking and Entering</t>
  </si>
  <si>
    <t>Underage Drinking</t>
  </si>
  <si>
    <t>Domestic</t>
  </si>
  <si>
    <t>Rescue Assist - Non Emergency</t>
  </si>
  <si>
    <t>Building Checks</t>
  </si>
  <si>
    <t>Assault</t>
  </si>
  <si>
    <t>Prowler</t>
  </si>
  <si>
    <t>Shots Fired</t>
  </si>
  <si>
    <t>Receiving Stolen Property</t>
  </si>
  <si>
    <t>Unit Maintenance</t>
  </si>
  <si>
    <t>Mutual Aid</t>
  </si>
  <si>
    <t>Traffic Crash, Injury</t>
  </si>
  <si>
    <t>Shoplifting Complaint</t>
  </si>
  <si>
    <t>Drug Abuse Complaint</t>
  </si>
  <si>
    <t>Menacing</t>
  </si>
  <si>
    <t>Disorderly Conduct</t>
  </si>
  <si>
    <t>Explosion</t>
  </si>
  <si>
    <t>Criminal Trespassing</t>
  </si>
  <si>
    <t>Warrant Service - Attempted/Complete</t>
  </si>
  <si>
    <t>Intoxicated Person</t>
  </si>
  <si>
    <t>Safety Education / CPR / DARE/Etc.</t>
  </si>
  <si>
    <t>Deceased Person</t>
  </si>
  <si>
    <t>Liquor Laws</t>
  </si>
  <si>
    <t>Felonious Assault</t>
  </si>
  <si>
    <t>Urgent Call</t>
  </si>
  <si>
    <t>Assist Officer</t>
  </si>
  <si>
    <t>Sex Offense</t>
  </si>
  <si>
    <t>Foot Patrol</t>
  </si>
  <si>
    <t>Call for Service Breakdown</t>
  </si>
  <si>
    <t>Missing Juvenile</t>
  </si>
  <si>
    <t>Robbery Complaint</t>
  </si>
  <si>
    <t>Bike Patrol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</si>
</sst>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27.28125" style="0" customWidth="1"/>
    <col min="2" max="2" width="6.8515625" style="0" customWidth="1"/>
    <col min="3" max="3" width="7.8515625" style="0" customWidth="1"/>
    <col min="4" max="4" width="6.8515625" style="0" customWidth="1"/>
    <col min="5" max="5" width="6.7109375" style="0" customWidth="1"/>
    <col min="6" max="6" width="6.00390625" style="0" customWidth="1"/>
    <col min="7" max="8" width="6.8515625" style="0" customWidth="1"/>
    <col min="9" max="9" width="6.7109375" style="0" customWidth="1"/>
    <col min="10" max="10" width="7.28125" style="0" customWidth="1"/>
    <col min="11" max="11" width="5.8515625" style="0" customWidth="1"/>
    <col min="12" max="12" width="7.140625" style="0" customWidth="1"/>
    <col min="13" max="13" width="6.8515625" style="0" customWidth="1"/>
  </cols>
  <sheetData>
    <row r="1" spans="4:7" s="1" customFormat="1" ht="11.25">
      <c r="D1" s="1" t="s">
        <v>83</v>
      </c>
      <c r="G1" s="1">
        <v>2012</v>
      </c>
    </row>
    <row r="2" s="1" customFormat="1" ht="11.25"/>
    <row r="3" spans="2:14" s="2" customFormat="1" ht="11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="2" customFormat="1" ht="11.25"/>
    <row r="5" spans="1:14" s="1" customFormat="1" ht="11.25">
      <c r="A5" s="1" t="s">
        <v>74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N5" s="1">
        <f aca="true" t="shared" si="0" ref="N5:N38">SUM(B5:M5)</f>
        <v>1</v>
      </c>
    </row>
    <row r="6" spans="1:14" s="1" customFormat="1" ht="11.25">
      <c r="A6" s="1" t="s">
        <v>60</v>
      </c>
      <c r="B6" s="1">
        <v>1</v>
      </c>
      <c r="C6" s="1">
        <v>3</v>
      </c>
      <c r="D6" s="1">
        <v>3</v>
      </c>
      <c r="E6" s="1">
        <v>2</v>
      </c>
      <c r="F6" s="1">
        <v>2</v>
      </c>
      <c r="G6" s="1">
        <v>1</v>
      </c>
      <c r="H6" s="1">
        <v>1</v>
      </c>
      <c r="I6" s="1">
        <v>3</v>
      </c>
      <c r="N6" s="1">
        <f t="shared" si="0"/>
        <v>16</v>
      </c>
    </row>
    <row r="7" spans="1:14" s="1" customFormat="1" ht="11.25">
      <c r="A7" s="1" t="s">
        <v>54</v>
      </c>
      <c r="B7" s="1">
        <v>0</v>
      </c>
      <c r="C7" s="1">
        <v>1</v>
      </c>
      <c r="D7" s="1">
        <v>0</v>
      </c>
      <c r="E7" s="1">
        <v>2</v>
      </c>
      <c r="F7" s="1">
        <v>3</v>
      </c>
      <c r="G7" s="1">
        <v>1</v>
      </c>
      <c r="H7" s="1">
        <v>6</v>
      </c>
      <c r="I7" s="1">
        <v>1</v>
      </c>
      <c r="N7" s="1">
        <f t="shared" si="0"/>
        <v>14</v>
      </c>
    </row>
    <row r="8" spans="1:14" s="1" customFormat="1" ht="11.25">
      <c r="A8" s="1" t="s">
        <v>53</v>
      </c>
      <c r="B8" s="1">
        <v>0</v>
      </c>
      <c r="C8" s="1">
        <v>1</v>
      </c>
      <c r="D8" s="1">
        <v>1</v>
      </c>
      <c r="E8" s="1">
        <v>2</v>
      </c>
      <c r="F8" s="1">
        <v>1</v>
      </c>
      <c r="G8" s="1">
        <v>0</v>
      </c>
      <c r="H8" s="1">
        <v>0</v>
      </c>
      <c r="I8" s="1">
        <v>2</v>
      </c>
      <c r="N8" s="1">
        <f t="shared" si="0"/>
        <v>7</v>
      </c>
    </row>
    <row r="9" spans="1:14" s="1" customFormat="1" ht="11.25">
      <c r="A9" s="1" t="s">
        <v>61</v>
      </c>
      <c r="B9" s="1">
        <v>2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N9" s="1">
        <f t="shared" si="0"/>
        <v>3</v>
      </c>
    </row>
    <row r="10" spans="1:14" s="1" customFormat="1" ht="11.25">
      <c r="A10" s="1" t="s">
        <v>52</v>
      </c>
      <c r="B10" s="1">
        <v>3</v>
      </c>
      <c r="C10" s="1">
        <v>3</v>
      </c>
      <c r="D10" s="1">
        <v>0</v>
      </c>
      <c r="E10" s="1">
        <v>3</v>
      </c>
      <c r="F10" s="1">
        <v>9</v>
      </c>
      <c r="G10" s="1">
        <v>2</v>
      </c>
      <c r="H10" s="1">
        <v>5</v>
      </c>
      <c r="I10" s="1">
        <v>2</v>
      </c>
      <c r="N10" s="1">
        <f t="shared" si="0"/>
        <v>27</v>
      </c>
    </row>
    <row r="11" spans="1:14" s="1" customFormat="1" ht="11.25">
      <c r="A11" s="1" t="s">
        <v>51</v>
      </c>
      <c r="B11" s="1">
        <v>0</v>
      </c>
      <c r="C11" s="1">
        <v>0</v>
      </c>
      <c r="D11" s="1">
        <v>2</v>
      </c>
      <c r="E11" s="1">
        <v>3</v>
      </c>
      <c r="F11" s="1">
        <v>3</v>
      </c>
      <c r="G11" s="1">
        <v>5</v>
      </c>
      <c r="H11" s="1">
        <v>0</v>
      </c>
      <c r="I11" s="1">
        <v>0</v>
      </c>
      <c r="N11" s="1">
        <f t="shared" si="0"/>
        <v>13</v>
      </c>
    </row>
    <row r="12" spans="1:14" s="1" customFormat="1" ht="11.25">
      <c r="A12" s="1" t="s">
        <v>50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N12" s="1">
        <f t="shared" si="0"/>
        <v>0</v>
      </c>
    </row>
    <row r="13" spans="1:14" s="1" customFormat="1" ht="11.25">
      <c r="A13" s="1" t="s">
        <v>44</v>
      </c>
      <c r="B13" s="1">
        <v>2</v>
      </c>
      <c r="C13" s="1">
        <v>2</v>
      </c>
      <c r="D13" s="1">
        <v>1</v>
      </c>
      <c r="E13" s="1">
        <v>5</v>
      </c>
      <c r="F13" s="1">
        <v>3</v>
      </c>
      <c r="G13" s="1">
        <v>3</v>
      </c>
      <c r="H13" s="1">
        <v>1</v>
      </c>
      <c r="I13" s="1">
        <v>4</v>
      </c>
      <c r="N13" s="1">
        <f t="shared" si="0"/>
        <v>21</v>
      </c>
    </row>
    <row r="14" spans="1:14" s="1" customFormat="1" ht="11.25">
      <c r="A14" s="1" t="s">
        <v>49</v>
      </c>
      <c r="B14" s="1">
        <v>2</v>
      </c>
      <c r="C14" s="1">
        <v>2</v>
      </c>
      <c r="D14" s="1">
        <v>2</v>
      </c>
      <c r="E14" s="1">
        <v>3</v>
      </c>
      <c r="F14" s="1">
        <v>10</v>
      </c>
      <c r="G14" s="1">
        <v>2</v>
      </c>
      <c r="H14" s="1">
        <v>1</v>
      </c>
      <c r="I14" s="1">
        <v>4</v>
      </c>
      <c r="N14" s="1">
        <f t="shared" si="0"/>
        <v>26</v>
      </c>
    </row>
    <row r="15" spans="1:14" s="1" customFormat="1" ht="11.25">
      <c r="A15" s="1" t="s">
        <v>55</v>
      </c>
      <c r="B15" s="1">
        <v>1</v>
      </c>
      <c r="C15" s="1">
        <v>0</v>
      </c>
      <c r="D15" s="1">
        <v>0</v>
      </c>
      <c r="E15" s="1">
        <v>0</v>
      </c>
      <c r="F15" s="1">
        <v>1</v>
      </c>
      <c r="G15" s="1">
        <v>1</v>
      </c>
      <c r="H15" s="1">
        <v>2</v>
      </c>
      <c r="I15" s="1">
        <v>0</v>
      </c>
      <c r="N15" s="1">
        <f t="shared" si="0"/>
        <v>5</v>
      </c>
    </row>
    <row r="16" spans="1:14" s="1" customFormat="1" ht="11.25">
      <c r="A16" s="1" t="s">
        <v>48</v>
      </c>
      <c r="B16" s="1">
        <f>1+3+3+4+1</f>
        <v>12</v>
      </c>
      <c r="C16" s="1">
        <v>16</v>
      </c>
      <c r="D16" s="1">
        <v>12</v>
      </c>
      <c r="E16" s="1">
        <v>21</v>
      </c>
      <c r="F16" s="1">
        <f>3+1+3+11+1</f>
        <v>19</v>
      </c>
      <c r="G16" s="1">
        <f>2+3+5+9</f>
        <v>19</v>
      </c>
      <c r="H16" s="1">
        <f>2+1+4+6+8+1</f>
        <v>22</v>
      </c>
      <c r="I16" s="1">
        <f>1+1+1+8+7+1+1</f>
        <v>20</v>
      </c>
      <c r="N16" s="1">
        <f t="shared" si="0"/>
        <v>141</v>
      </c>
    </row>
    <row r="17" spans="1:14" s="1" customFormat="1" ht="11.25">
      <c r="A17" s="1" t="s">
        <v>47</v>
      </c>
      <c r="B17" s="1">
        <v>10</v>
      </c>
      <c r="C17" s="1">
        <v>9</v>
      </c>
      <c r="D17" s="1">
        <v>9</v>
      </c>
      <c r="E17" s="1">
        <v>9</v>
      </c>
      <c r="F17" s="1">
        <f>1+1+2+1</f>
        <v>5</v>
      </c>
      <c r="G17" s="1">
        <v>4</v>
      </c>
      <c r="H17" s="1">
        <v>2</v>
      </c>
      <c r="I17" s="1">
        <v>6</v>
      </c>
      <c r="N17" s="1">
        <f t="shared" si="0"/>
        <v>54</v>
      </c>
    </row>
    <row r="18" spans="1:14" s="1" customFormat="1" ht="11.25">
      <c r="A18" s="1" t="s">
        <v>66</v>
      </c>
      <c r="B18" s="1">
        <v>0</v>
      </c>
      <c r="C18" s="1">
        <v>1</v>
      </c>
      <c r="D18" s="1">
        <v>1</v>
      </c>
      <c r="E18" s="1">
        <v>0</v>
      </c>
      <c r="F18" s="1">
        <v>1</v>
      </c>
      <c r="G18" s="1">
        <v>0</v>
      </c>
      <c r="H18" s="1">
        <v>2</v>
      </c>
      <c r="I18" s="1">
        <v>1</v>
      </c>
      <c r="N18" s="1">
        <f t="shared" si="0"/>
        <v>6</v>
      </c>
    </row>
    <row r="19" spans="1:14" s="1" customFormat="1" ht="11.25">
      <c r="A19" s="1" t="s">
        <v>46</v>
      </c>
      <c r="B19" s="1">
        <v>1</v>
      </c>
      <c r="C19" s="1">
        <v>1</v>
      </c>
      <c r="D19" s="1">
        <v>1</v>
      </c>
      <c r="E19" s="1">
        <v>1</v>
      </c>
      <c r="F19" s="1">
        <v>0</v>
      </c>
      <c r="G19" s="1">
        <v>0</v>
      </c>
      <c r="H19" s="1">
        <v>1</v>
      </c>
      <c r="I19" s="1">
        <v>2</v>
      </c>
      <c r="N19" s="1">
        <f t="shared" si="0"/>
        <v>7</v>
      </c>
    </row>
    <row r="20" spans="1:14" s="1" customFormat="1" ht="11.25">
      <c r="A20" s="1" t="s">
        <v>45</v>
      </c>
      <c r="B20" s="1">
        <v>1</v>
      </c>
      <c r="C20" s="1">
        <v>0</v>
      </c>
      <c r="D20" s="1">
        <v>5</v>
      </c>
      <c r="E20" s="1">
        <v>2</v>
      </c>
      <c r="F20" s="1">
        <v>0</v>
      </c>
      <c r="G20" s="1">
        <v>4</v>
      </c>
      <c r="H20" s="1">
        <v>3</v>
      </c>
      <c r="I20" s="1">
        <v>1</v>
      </c>
      <c r="N20" s="1">
        <f t="shared" si="0"/>
        <v>16</v>
      </c>
    </row>
    <row r="21" spans="1:14" s="1" customFormat="1" ht="11.25">
      <c r="A21" s="1" t="s">
        <v>13</v>
      </c>
      <c r="B21" s="1">
        <f>2+6+14</f>
        <v>22</v>
      </c>
      <c r="C21" s="1">
        <v>22</v>
      </c>
      <c r="D21" s="1">
        <v>24</v>
      </c>
      <c r="E21" s="1">
        <v>35</v>
      </c>
      <c r="F21" s="1">
        <f>6+13+1+1</f>
        <v>21</v>
      </c>
      <c r="G21" s="1">
        <f>2+6+9</f>
        <v>17</v>
      </c>
      <c r="H21" s="1">
        <f>4+7+10+2</f>
        <v>23</v>
      </c>
      <c r="I21" s="1">
        <f>1+13+14+2+1+2+5</f>
        <v>38</v>
      </c>
      <c r="N21" s="1">
        <f t="shared" si="0"/>
        <v>202</v>
      </c>
    </row>
    <row r="22" spans="1:14" s="1" customFormat="1" ht="11.25">
      <c r="A22" s="1" t="s">
        <v>14</v>
      </c>
      <c r="B22" s="1">
        <v>8</v>
      </c>
      <c r="C22" s="1">
        <v>9</v>
      </c>
      <c r="D22" s="1">
        <v>8</v>
      </c>
      <c r="E22" s="1">
        <v>2</v>
      </c>
      <c r="F22" s="1">
        <f>2+4+3</f>
        <v>9</v>
      </c>
      <c r="G22" s="1">
        <f>4+2+5+1</f>
        <v>12</v>
      </c>
      <c r="H22" s="1">
        <f>3+1+6</f>
        <v>10</v>
      </c>
      <c r="I22" s="1">
        <v>4</v>
      </c>
      <c r="N22" s="1">
        <f t="shared" si="0"/>
        <v>62</v>
      </c>
    </row>
    <row r="23" spans="1:14" s="1" customFormat="1" ht="11.25">
      <c r="A23" s="1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N23" s="1">
        <f t="shared" si="0"/>
        <v>0</v>
      </c>
    </row>
    <row r="24" spans="1:14" s="1" customFormat="1" ht="11.25">
      <c r="A24" s="1" t="s">
        <v>16</v>
      </c>
      <c r="B24" s="1">
        <v>4</v>
      </c>
      <c r="C24" s="1">
        <v>4</v>
      </c>
      <c r="D24" s="1">
        <v>3</v>
      </c>
      <c r="E24" s="1">
        <v>1</v>
      </c>
      <c r="F24" s="1">
        <v>3</v>
      </c>
      <c r="G24" s="1">
        <v>2</v>
      </c>
      <c r="H24" s="1">
        <v>0</v>
      </c>
      <c r="I24" s="1">
        <v>2</v>
      </c>
      <c r="N24" s="1">
        <f t="shared" si="0"/>
        <v>19</v>
      </c>
    </row>
    <row r="25" spans="1:14" s="1" customFormat="1" ht="11.25">
      <c r="A25" s="1" t="s">
        <v>58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N25" s="1">
        <f t="shared" si="0"/>
        <v>0</v>
      </c>
    </row>
    <row r="26" spans="1:14" s="1" customFormat="1" ht="11.25">
      <c r="A26" s="1" t="s">
        <v>85</v>
      </c>
      <c r="B26" s="1">
        <v>0</v>
      </c>
      <c r="C26" s="1">
        <v>0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v>0</v>
      </c>
      <c r="N26" s="1">
        <f t="shared" si="0"/>
        <v>1</v>
      </c>
    </row>
    <row r="27" spans="1:14" s="1" customFormat="1" ht="11.25">
      <c r="A27" s="1" t="s">
        <v>57</v>
      </c>
      <c r="B27" s="1">
        <v>2</v>
      </c>
      <c r="C27" s="1">
        <v>2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3</v>
      </c>
      <c r="N27" s="1">
        <f t="shared" si="0"/>
        <v>12</v>
      </c>
    </row>
    <row r="28" spans="1:14" s="1" customFormat="1" ht="11.25">
      <c r="A28" s="1" t="s">
        <v>17</v>
      </c>
      <c r="B28" s="1">
        <v>0</v>
      </c>
      <c r="C28" s="1">
        <v>2</v>
      </c>
      <c r="D28" s="1">
        <v>1</v>
      </c>
      <c r="E28" s="1">
        <v>1</v>
      </c>
      <c r="F28" s="1">
        <v>2</v>
      </c>
      <c r="G28" s="1">
        <v>2</v>
      </c>
      <c r="H28" s="1">
        <f>1+4+1</f>
        <v>6</v>
      </c>
      <c r="I28" s="1">
        <v>1</v>
      </c>
      <c r="N28" s="1">
        <f t="shared" si="0"/>
        <v>15</v>
      </c>
    </row>
    <row r="29" spans="1:14" s="1" customFormat="1" ht="11.25">
      <c r="A29" s="1" t="s">
        <v>18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N29" s="1">
        <f t="shared" si="0"/>
        <v>1</v>
      </c>
    </row>
    <row r="30" spans="1:14" s="1" customFormat="1" ht="11.25">
      <c r="A30" s="1" t="s">
        <v>84</v>
      </c>
      <c r="B30" s="1">
        <v>1</v>
      </c>
      <c r="C30" s="1">
        <v>0</v>
      </c>
      <c r="D30" s="1">
        <v>2</v>
      </c>
      <c r="E30" s="1">
        <v>0</v>
      </c>
      <c r="F30" s="1">
        <v>1</v>
      </c>
      <c r="G30" s="1">
        <v>0</v>
      </c>
      <c r="H30" s="1">
        <v>1</v>
      </c>
      <c r="I30" s="1">
        <v>0</v>
      </c>
      <c r="N30" s="1">
        <f t="shared" si="0"/>
        <v>5</v>
      </c>
    </row>
    <row r="31" spans="1:14" s="1" customFormat="1" ht="11.25">
      <c r="A31" s="1" t="s">
        <v>19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N31" s="1">
        <f t="shared" si="0"/>
        <v>0</v>
      </c>
    </row>
    <row r="32" spans="1:14" s="1" customFormat="1" ht="11.25">
      <c r="A32" s="1" t="s">
        <v>62</v>
      </c>
      <c r="B32" s="1">
        <v>0</v>
      </c>
      <c r="C32" s="1">
        <v>1</v>
      </c>
      <c r="D32" s="1">
        <v>0</v>
      </c>
      <c r="E32" s="1">
        <v>2</v>
      </c>
      <c r="F32" s="1">
        <v>0</v>
      </c>
      <c r="G32" s="1">
        <v>0</v>
      </c>
      <c r="H32" s="1">
        <v>0</v>
      </c>
      <c r="I32" s="1">
        <v>0</v>
      </c>
      <c r="N32" s="1">
        <f t="shared" si="0"/>
        <v>3</v>
      </c>
    </row>
    <row r="33" spans="1:14" s="1" customFormat="1" ht="11.25">
      <c r="A33" s="1" t="s">
        <v>78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N33" s="1">
        <f t="shared" si="0"/>
        <v>0</v>
      </c>
    </row>
    <row r="34" spans="1:14" s="1" customFormat="1" ht="11.25">
      <c r="A34" s="1" t="s">
        <v>67</v>
      </c>
      <c r="B34" s="1">
        <v>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N34" s="1">
        <f t="shared" si="0"/>
        <v>1</v>
      </c>
    </row>
    <row r="35" spans="1:14" s="1" customFormat="1" ht="11.25">
      <c r="A35" s="1" t="s">
        <v>20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N35" s="1">
        <f t="shared" si="0"/>
        <v>0</v>
      </c>
    </row>
    <row r="36" spans="1:14" s="1" customFormat="1" ht="11.25">
      <c r="A36" s="1" t="s">
        <v>21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N36" s="1">
        <f t="shared" si="0"/>
        <v>0</v>
      </c>
    </row>
    <row r="37" spans="1:14" s="1" customFormat="1" ht="11.25">
      <c r="A37" s="1" t="s">
        <v>22</v>
      </c>
      <c r="B37" s="1">
        <v>0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  <c r="N37" s="1">
        <f t="shared" si="0"/>
        <v>1</v>
      </c>
    </row>
    <row r="38" spans="1:14" s="1" customFormat="1" ht="11.25">
      <c r="A38" s="1" t="s">
        <v>23</v>
      </c>
      <c r="B38" s="1">
        <v>0</v>
      </c>
      <c r="C38" s="1">
        <v>0</v>
      </c>
      <c r="D38" s="1">
        <v>0</v>
      </c>
      <c r="E38" s="1">
        <v>5</v>
      </c>
      <c r="F38" s="1">
        <v>3</v>
      </c>
      <c r="G38" s="1">
        <v>3</v>
      </c>
      <c r="H38" s="1">
        <v>1</v>
      </c>
      <c r="I38" s="1">
        <v>1</v>
      </c>
      <c r="N38" s="1">
        <f t="shared" si="0"/>
        <v>13</v>
      </c>
    </row>
    <row r="39" spans="1:14" s="1" customFormat="1" ht="11.25">
      <c r="A39" s="1" t="s">
        <v>24</v>
      </c>
      <c r="B39" s="1">
        <v>7</v>
      </c>
      <c r="C39" s="1">
        <v>2</v>
      </c>
      <c r="D39" s="1">
        <v>7</v>
      </c>
      <c r="E39" s="1">
        <v>3</v>
      </c>
      <c r="F39" s="1">
        <v>4</v>
      </c>
      <c r="G39" s="1">
        <v>9</v>
      </c>
      <c r="H39" s="1">
        <v>5</v>
      </c>
      <c r="I39" s="1">
        <v>4</v>
      </c>
      <c r="N39" s="1">
        <f aca="true" t="shared" si="1" ref="N39:N72">SUM(B39:M39)</f>
        <v>41</v>
      </c>
    </row>
    <row r="40" spans="1:14" s="1" customFormat="1" ht="11.25">
      <c r="A40" s="1" t="s">
        <v>25</v>
      </c>
      <c r="B40" s="1">
        <f>3+3+3+2+1+1</f>
        <v>13</v>
      </c>
      <c r="C40" s="1">
        <v>35</v>
      </c>
      <c r="D40" s="1">
        <v>7</v>
      </c>
      <c r="E40" s="1">
        <v>42</v>
      </c>
      <c r="F40" s="1">
        <v>1</v>
      </c>
      <c r="G40" s="1">
        <f>3+1+2+3+1</f>
        <v>10</v>
      </c>
      <c r="H40" s="1">
        <f>1+2+2+3+1</f>
        <v>9</v>
      </c>
      <c r="I40" s="1">
        <v>5</v>
      </c>
      <c r="N40" s="1">
        <f t="shared" si="1"/>
        <v>122</v>
      </c>
    </row>
    <row r="41" spans="1:14" s="1" customFormat="1" ht="11.25">
      <c r="A41" s="1" t="s">
        <v>26</v>
      </c>
      <c r="B41" s="1">
        <v>1</v>
      </c>
      <c r="C41" s="1">
        <v>3</v>
      </c>
      <c r="D41" s="1">
        <v>7</v>
      </c>
      <c r="E41" s="1">
        <v>4</v>
      </c>
      <c r="F41" s="1">
        <v>3</v>
      </c>
      <c r="G41" s="1">
        <v>4</v>
      </c>
      <c r="H41" s="1">
        <v>6</v>
      </c>
      <c r="I41" s="1">
        <v>3</v>
      </c>
      <c r="N41" s="1">
        <f t="shared" si="1"/>
        <v>31</v>
      </c>
    </row>
    <row r="42" spans="1:14" s="1" customFormat="1" ht="11.25">
      <c r="A42" s="1" t="s">
        <v>27</v>
      </c>
      <c r="B42" s="1">
        <v>1</v>
      </c>
      <c r="C42" s="1">
        <v>1</v>
      </c>
      <c r="D42" s="1">
        <v>4</v>
      </c>
      <c r="E42" s="1">
        <v>2</v>
      </c>
      <c r="F42" s="1">
        <v>6</v>
      </c>
      <c r="G42" s="1">
        <v>4</v>
      </c>
      <c r="H42" s="1">
        <v>4</v>
      </c>
      <c r="I42" s="1">
        <v>6</v>
      </c>
      <c r="N42" s="1">
        <f t="shared" si="1"/>
        <v>28</v>
      </c>
    </row>
    <row r="43" spans="1:14" s="1" customFormat="1" ht="11.25">
      <c r="A43" s="1" t="s">
        <v>81</v>
      </c>
      <c r="B43" s="1">
        <v>0</v>
      </c>
      <c r="C43" s="1">
        <v>0</v>
      </c>
      <c r="D43" s="1">
        <v>1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N43" s="1">
        <f t="shared" si="1"/>
        <v>2</v>
      </c>
    </row>
    <row r="44" spans="1:14" s="1" customFormat="1" ht="11.25">
      <c r="A44" s="1" t="s">
        <v>28</v>
      </c>
      <c r="B44" s="1">
        <v>4</v>
      </c>
      <c r="C44" s="1">
        <v>0</v>
      </c>
      <c r="D44" s="1">
        <v>0</v>
      </c>
      <c r="E44" s="1">
        <v>1</v>
      </c>
      <c r="F44" s="1">
        <v>0</v>
      </c>
      <c r="G44" s="1">
        <v>2</v>
      </c>
      <c r="H44" s="1">
        <v>2</v>
      </c>
      <c r="I44" s="1">
        <v>0</v>
      </c>
      <c r="N44" s="1">
        <f t="shared" si="1"/>
        <v>9</v>
      </c>
    </row>
    <row r="45" spans="1:14" s="1" customFormat="1" ht="11.25">
      <c r="A45" s="1" t="s">
        <v>29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N45" s="1">
        <f t="shared" si="1"/>
        <v>0</v>
      </c>
    </row>
    <row r="46" spans="1:14" s="1" customFormat="1" ht="11.25">
      <c r="A46" s="1" t="s">
        <v>68</v>
      </c>
      <c r="B46" s="1">
        <v>0</v>
      </c>
      <c r="C46" s="1">
        <v>1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N46" s="1">
        <f t="shared" si="1"/>
        <v>3</v>
      </c>
    </row>
    <row r="47" spans="1:14" s="1" customFormat="1" ht="11.25">
      <c r="A47" s="1" t="s">
        <v>30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N47" s="1">
        <f t="shared" si="1"/>
        <v>0</v>
      </c>
    </row>
    <row r="48" spans="1:14" s="1" customFormat="1" ht="11.25">
      <c r="A48" s="1" t="s">
        <v>31</v>
      </c>
      <c r="B48" s="1">
        <v>2</v>
      </c>
      <c r="C48" s="1">
        <v>0</v>
      </c>
      <c r="D48" s="1">
        <v>2</v>
      </c>
      <c r="E48" s="1">
        <v>0</v>
      </c>
      <c r="F48" s="1">
        <v>1</v>
      </c>
      <c r="G48" s="1">
        <v>5</v>
      </c>
      <c r="H48" s="1">
        <f>1+1+2</f>
        <v>4</v>
      </c>
      <c r="I48" s="1">
        <v>3</v>
      </c>
      <c r="N48" s="1">
        <f t="shared" si="1"/>
        <v>17</v>
      </c>
    </row>
    <row r="49" spans="1:14" s="1" customFormat="1" ht="11.25">
      <c r="A49" s="1" t="s">
        <v>32</v>
      </c>
      <c r="B49" s="1">
        <f>1+3+22+1+1</f>
        <v>28</v>
      </c>
      <c r="C49" s="1">
        <v>34</v>
      </c>
      <c r="D49" s="1">
        <v>35</v>
      </c>
      <c r="E49" s="1">
        <v>25</v>
      </c>
      <c r="F49" s="1">
        <f>1+2+42+1</f>
        <v>46</v>
      </c>
      <c r="G49" s="1">
        <f>1+45+1+1+1+1</f>
        <v>50</v>
      </c>
      <c r="H49" s="1">
        <v>35</v>
      </c>
      <c r="I49" s="1">
        <f>3+35+1+1+1+1</f>
        <v>42</v>
      </c>
      <c r="N49" s="1">
        <f t="shared" si="1"/>
        <v>295</v>
      </c>
    </row>
    <row r="50" spans="1:14" s="1" customFormat="1" ht="11.25">
      <c r="A50" s="1" t="s">
        <v>33</v>
      </c>
      <c r="B50" s="1">
        <v>1</v>
      </c>
      <c r="C50" s="1">
        <v>1</v>
      </c>
      <c r="D50" s="1">
        <v>1</v>
      </c>
      <c r="E50" s="1">
        <v>2</v>
      </c>
      <c r="F50" s="1">
        <v>1</v>
      </c>
      <c r="G50" s="1">
        <v>3</v>
      </c>
      <c r="H50" s="1">
        <v>3</v>
      </c>
      <c r="I50" s="1">
        <v>3</v>
      </c>
      <c r="N50" s="1">
        <f t="shared" si="1"/>
        <v>15</v>
      </c>
    </row>
    <row r="51" spans="1:14" s="1" customFormat="1" ht="11.25">
      <c r="A51" s="1" t="s">
        <v>64</v>
      </c>
      <c r="B51" s="1">
        <v>1</v>
      </c>
      <c r="C51" s="1">
        <v>1</v>
      </c>
      <c r="D51" s="1">
        <v>1</v>
      </c>
      <c r="E51" s="1">
        <v>0</v>
      </c>
      <c r="F51" s="1">
        <v>1</v>
      </c>
      <c r="G51" s="1">
        <v>2</v>
      </c>
      <c r="H51" s="1">
        <v>0</v>
      </c>
      <c r="I51" s="1">
        <v>2</v>
      </c>
      <c r="N51" s="1">
        <f t="shared" si="1"/>
        <v>8</v>
      </c>
    </row>
    <row r="52" spans="1:14" s="1" customFormat="1" ht="11.25">
      <c r="A52" s="1" t="s">
        <v>34</v>
      </c>
      <c r="B52" s="1">
        <v>4</v>
      </c>
      <c r="C52" s="1">
        <v>67</v>
      </c>
      <c r="D52" s="1">
        <v>77</v>
      </c>
      <c r="E52" s="1">
        <v>17</v>
      </c>
      <c r="F52" s="1">
        <v>9</v>
      </c>
      <c r="G52" s="1">
        <v>9</v>
      </c>
      <c r="H52" s="1">
        <v>8</v>
      </c>
      <c r="I52" s="1">
        <v>8</v>
      </c>
      <c r="N52" s="1">
        <f t="shared" si="1"/>
        <v>199</v>
      </c>
    </row>
    <row r="53" spans="1:14" s="1" customFormat="1" ht="11.25">
      <c r="A53" s="1" t="s">
        <v>77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N53" s="1">
        <f t="shared" si="1"/>
        <v>0</v>
      </c>
    </row>
    <row r="54" spans="1:14" s="1" customFormat="1" ht="11.25">
      <c r="A54" s="1" t="s">
        <v>75</v>
      </c>
      <c r="B54" s="1">
        <v>6</v>
      </c>
      <c r="C54" s="1">
        <v>0</v>
      </c>
      <c r="D54" s="1">
        <v>10</v>
      </c>
      <c r="E54" s="1">
        <v>0</v>
      </c>
      <c r="F54" s="1">
        <v>7</v>
      </c>
      <c r="G54" s="1">
        <v>0</v>
      </c>
      <c r="H54" s="1">
        <v>0</v>
      </c>
      <c r="I54" s="1">
        <v>0</v>
      </c>
      <c r="N54" s="1">
        <f t="shared" si="1"/>
        <v>23</v>
      </c>
    </row>
    <row r="55" spans="1:14" s="1" customFormat="1" ht="11.25">
      <c r="A55" s="1" t="s">
        <v>56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N55" s="1">
        <f t="shared" si="1"/>
        <v>0</v>
      </c>
    </row>
    <row r="56" spans="1:14" s="1" customFormat="1" ht="11.25">
      <c r="A56" s="1" t="s">
        <v>37</v>
      </c>
      <c r="B56" s="1">
        <v>13</v>
      </c>
      <c r="C56" s="1">
        <v>13</v>
      </c>
      <c r="D56" s="1">
        <v>20</v>
      </c>
      <c r="E56" s="1">
        <v>20</v>
      </c>
      <c r="F56" s="1">
        <v>19</v>
      </c>
      <c r="G56" s="1">
        <v>16</v>
      </c>
      <c r="H56" s="1">
        <v>15</v>
      </c>
      <c r="I56" s="1">
        <v>12</v>
      </c>
      <c r="N56" s="1">
        <f t="shared" si="1"/>
        <v>128</v>
      </c>
    </row>
    <row r="57" spans="1:14" s="1" customFormat="1" ht="11.25">
      <c r="A57" s="1" t="s">
        <v>72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N57" s="1">
        <f t="shared" si="1"/>
        <v>0</v>
      </c>
    </row>
    <row r="58" spans="1:14" s="1" customFormat="1" ht="11.25">
      <c r="A58" s="1" t="s">
        <v>69</v>
      </c>
      <c r="B58" s="1">
        <v>0</v>
      </c>
      <c r="C58" s="1">
        <v>1</v>
      </c>
      <c r="D58" s="1">
        <v>0</v>
      </c>
      <c r="E58" s="1">
        <v>0</v>
      </c>
      <c r="F58" s="1">
        <v>1</v>
      </c>
      <c r="G58" s="1">
        <v>1</v>
      </c>
      <c r="H58" s="1">
        <v>0</v>
      </c>
      <c r="I58" s="1">
        <v>0</v>
      </c>
      <c r="N58" s="1">
        <f t="shared" si="1"/>
        <v>3</v>
      </c>
    </row>
    <row r="59" spans="1:14" s="1" customFormat="1" ht="11.25">
      <c r="A59" s="1" t="s">
        <v>70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N59" s="1">
        <f t="shared" si="1"/>
        <v>0</v>
      </c>
    </row>
    <row r="60" spans="1:14" s="1" customFormat="1" ht="11.25">
      <c r="A60" s="1" t="s">
        <v>35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N60" s="1">
        <f t="shared" si="1"/>
        <v>0</v>
      </c>
    </row>
    <row r="61" spans="1:14" s="1" customFormat="1" ht="11.25">
      <c r="A61" s="1" t="s">
        <v>36</v>
      </c>
      <c r="B61" s="1">
        <v>0</v>
      </c>
      <c r="C61" s="1">
        <v>1</v>
      </c>
      <c r="D61" s="1">
        <v>0</v>
      </c>
      <c r="E61" s="1">
        <v>3</v>
      </c>
      <c r="F61" s="1">
        <v>2</v>
      </c>
      <c r="G61" s="1">
        <v>3</v>
      </c>
      <c r="H61" s="1">
        <v>2</v>
      </c>
      <c r="I61" s="1">
        <v>2</v>
      </c>
      <c r="N61" s="1">
        <f t="shared" si="1"/>
        <v>13</v>
      </c>
    </row>
    <row r="62" spans="1:14" s="1" customFormat="1" ht="11.25">
      <c r="A62" s="1" t="s">
        <v>38</v>
      </c>
      <c r="B62" s="1">
        <v>5</v>
      </c>
      <c r="C62" s="1">
        <v>16</v>
      </c>
      <c r="D62" s="1">
        <v>11</v>
      </c>
      <c r="E62" s="1">
        <v>9</v>
      </c>
      <c r="F62" s="1">
        <v>5</v>
      </c>
      <c r="G62" s="1">
        <v>13</v>
      </c>
      <c r="H62" s="1">
        <v>10</v>
      </c>
      <c r="I62" s="1">
        <v>3</v>
      </c>
      <c r="N62" s="1">
        <f t="shared" si="1"/>
        <v>72</v>
      </c>
    </row>
    <row r="63" spans="1:14" s="1" customFormat="1" ht="11.25">
      <c r="A63" s="1" t="s">
        <v>65</v>
      </c>
      <c r="B63" s="1">
        <f>3+4+29+2+1+1</f>
        <v>40</v>
      </c>
      <c r="C63" s="1">
        <v>36</v>
      </c>
      <c r="D63" s="1">
        <v>35</v>
      </c>
      <c r="E63" s="1">
        <v>5</v>
      </c>
      <c r="F63" s="1">
        <f>1+3+2+31+1+1+4</f>
        <v>43</v>
      </c>
      <c r="G63" s="1">
        <f>3+4+1+25+1+1+3</f>
        <v>38</v>
      </c>
      <c r="H63" s="1">
        <f>3+6+17+3+2</f>
        <v>31</v>
      </c>
      <c r="I63" s="1">
        <f>1+5+38+1+9</f>
        <v>54</v>
      </c>
      <c r="N63" s="1">
        <f t="shared" si="1"/>
        <v>282</v>
      </c>
    </row>
    <row r="64" spans="1:14" s="1" customFormat="1" ht="11.25">
      <c r="A64" s="1" t="s">
        <v>42</v>
      </c>
      <c r="B64" s="1">
        <v>1</v>
      </c>
      <c r="C64" s="1">
        <v>1</v>
      </c>
      <c r="D64" s="1">
        <v>0</v>
      </c>
      <c r="E64" s="1">
        <v>1</v>
      </c>
      <c r="F64" s="1">
        <v>2</v>
      </c>
      <c r="G64" s="1">
        <v>2</v>
      </c>
      <c r="H64" s="1">
        <v>1</v>
      </c>
      <c r="I64" s="1">
        <v>3</v>
      </c>
      <c r="N64" s="1">
        <f t="shared" si="1"/>
        <v>11</v>
      </c>
    </row>
    <row r="65" spans="1:14" s="1" customFormat="1" ht="11.25">
      <c r="A65" s="1" t="s">
        <v>39</v>
      </c>
      <c r="B65" s="1">
        <v>11</v>
      </c>
      <c r="C65" s="1">
        <v>12</v>
      </c>
      <c r="D65" s="1">
        <v>10</v>
      </c>
      <c r="E65" s="1">
        <v>13</v>
      </c>
      <c r="F65" s="1">
        <v>9</v>
      </c>
      <c r="G65" s="1">
        <v>10</v>
      </c>
      <c r="H65" s="1">
        <f>1+2+3+1+1+10</f>
        <v>18</v>
      </c>
      <c r="I65" s="1">
        <v>12</v>
      </c>
      <c r="N65" s="1">
        <f t="shared" si="1"/>
        <v>95</v>
      </c>
    </row>
    <row r="66" spans="1:14" s="1" customFormat="1" ht="11.25">
      <c r="A66" s="1" t="s">
        <v>40</v>
      </c>
      <c r="B66" s="1">
        <f>3+3+1+17+1</f>
        <v>25</v>
      </c>
      <c r="C66" s="1">
        <v>60</v>
      </c>
      <c r="D66" s="1">
        <v>63</v>
      </c>
      <c r="E66" s="1">
        <v>52</v>
      </c>
      <c r="F66" s="1">
        <f>2+1+4+37+2</f>
        <v>46</v>
      </c>
      <c r="G66" s="1">
        <f>1+3+2+2+23+1+1</f>
        <v>33</v>
      </c>
      <c r="H66" s="1">
        <f>2+1+1+38+1+1+2</f>
        <v>46</v>
      </c>
      <c r="I66" s="1">
        <f>1+1+6+3+20</f>
        <v>31</v>
      </c>
      <c r="N66" s="1">
        <f t="shared" si="1"/>
        <v>356</v>
      </c>
    </row>
    <row r="67" spans="1:14" s="1" customFormat="1" ht="11.25">
      <c r="A67" s="1" t="s">
        <v>71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N67" s="1">
        <f t="shared" si="1"/>
        <v>0</v>
      </c>
    </row>
    <row r="68" spans="1:14" s="1" customFormat="1" ht="11.25">
      <c r="A68" s="1" t="s">
        <v>41</v>
      </c>
      <c r="B68" s="1">
        <v>0</v>
      </c>
      <c r="C68" s="1">
        <v>0</v>
      </c>
      <c r="D68" s="1">
        <v>1</v>
      </c>
      <c r="E68" s="1">
        <v>0</v>
      </c>
      <c r="F68" s="1">
        <v>0</v>
      </c>
      <c r="G68" s="1">
        <v>1</v>
      </c>
      <c r="H68" s="1">
        <v>1</v>
      </c>
      <c r="I68" s="1">
        <v>2</v>
      </c>
      <c r="N68" s="1">
        <f t="shared" si="1"/>
        <v>5</v>
      </c>
    </row>
    <row r="69" spans="1:14" s="1" customFormat="1" ht="11.25">
      <c r="A69" s="1" t="s">
        <v>59</v>
      </c>
      <c r="B69" s="1">
        <v>137</v>
      </c>
      <c r="C69" s="1">
        <v>173</v>
      </c>
      <c r="D69" s="1">
        <v>217</v>
      </c>
      <c r="E69" s="1">
        <v>153</v>
      </c>
      <c r="F69" s="1">
        <v>140</v>
      </c>
      <c r="G69" s="1">
        <v>129</v>
      </c>
      <c r="H69" s="1">
        <v>91</v>
      </c>
      <c r="I69" s="1">
        <v>67</v>
      </c>
      <c r="N69" s="1">
        <f t="shared" si="1"/>
        <v>1107</v>
      </c>
    </row>
    <row r="70" spans="1:14" s="1" customFormat="1" ht="11.25">
      <c r="A70" s="1" t="s">
        <v>43</v>
      </c>
      <c r="B70" s="1">
        <v>0</v>
      </c>
      <c r="C70" s="1">
        <v>1</v>
      </c>
      <c r="D70" s="1">
        <v>1</v>
      </c>
      <c r="E70" s="1">
        <v>1</v>
      </c>
      <c r="F70" s="1">
        <v>1</v>
      </c>
      <c r="G70" s="1">
        <v>0</v>
      </c>
      <c r="H70" s="1">
        <v>1</v>
      </c>
      <c r="I70" s="1">
        <v>0</v>
      </c>
      <c r="N70" s="1">
        <f t="shared" si="1"/>
        <v>5</v>
      </c>
    </row>
    <row r="71" spans="1:14" s="1" customFormat="1" ht="11.25">
      <c r="A71" s="1" t="s">
        <v>73</v>
      </c>
      <c r="B71" s="1">
        <v>1</v>
      </c>
      <c r="C71" s="1">
        <v>1</v>
      </c>
      <c r="D71" s="1">
        <v>1</v>
      </c>
      <c r="E71" s="1">
        <v>1</v>
      </c>
      <c r="F71" s="1">
        <v>2</v>
      </c>
      <c r="G71" s="1">
        <v>2</v>
      </c>
      <c r="H71" s="1">
        <v>3</v>
      </c>
      <c r="I71" s="1">
        <v>1</v>
      </c>
      <c r="N71" s="1">
        <f t="shared" si="1"/>
        <v>12</v>
      </c>
    </row>
    <row r="72" spans="1:14" s="1" customFormat="1" ht="11.25">
      <c r="A72" s="1" t="s">
        <v>63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N72" s="1">
        <f t="shared" si="1"/>
        <v>1</v>
      </c>
    </row>
    <row r="73" spans="1:14" ht="12.75">
      <c r="A73" s="1" t="s">
        <v>76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/>
      <c r="K73" s="1"/>
      <c r="L73" s="1"/>
      <c r="M73" s="1"/>
      <c r="N73" s="1">
        <f>SUM(B73:M73)</f>
        <v>1</v>
      </c>
    </row>
    <row r="74" spans="1:14" ht="12.75">
      <c r="A74" s="1" t="s">
        <v>79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/>
      <c r="K74" s="1"/>
      <c r="L74" s="1"/>
      <c r="M74" s="1"/>
      <c r="N74" s="1">
        <f>SUM(B74:M74)</f>
        <v>0</v>
      </c>
    </row>
    <row r="75" spans="1:14" ht="12.75">
      <c r="A75" s="1" t="s">
        <v>80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/>
      <c r="K75" s="1"/>
      <c r="L75" s="1"/>
      <c r="M75" s="1"/>
      <c r="N75" s="1">
        <f>SUM(B75:M75)</f>
        <v>0</v>
      </c>
    </row>
    <row r="76" spans="1:14" s="1" customFormat="1" ht="11.25">
      <c r="A76" s="1" t="s">
        <v>82</v>
      </c>
      <c r="B76" s="1">
        <v>1</v>
      </c>
      <c r="C76" s="1">
        <v>1</v>
      </c>
      <c r="D76" s="1">
        <v>4</v>
      </c>
      <c r="E76" s="1">
        <v>0</v>
      </c>
      <c r="F76" s="1">
        <v>4</v>
      </c>
      <c r="G76" s="1">
        <v>6</v>
      </c>
      <c r="H76" s="1">
        <v>2</v>
      </c>
      <c r="I76" s="1">
        <v>2</v>
      </c>
      <c r="N76" s="1">
        <f>SUM(B76:M76)</f>
        <v>20</v>
      </c>
    </row>
    <row r="77" spans="1:14" s="1" customFormat="1" ht="11.25">
      <c r="A77" s="1" t="s">
        <v>86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2</v>
      </c>
      <c r="H77" s="1">
        <v>1</v>
      </c>
      <c r="I77" s="1">
        <v>0</v>
      </c>
      <c r="N77" s="1">
        <f>SUM(B77:M77)</f>
        <v>3</v>
      </c>
    </row>
    <row r="78" s="1" customFormat="1" ht="11.25"/>
    <row r="79" s="1" customFormat="1" ht="11.25"/>
    <row r="80" spans="1:14" s="1" customFormat="1" ht="11.25">
      <c r="A80" s="1" t="s">
        <v>12</v>
      </c>
      <c r="B80" s="1">
        <f aca="true" t="shared" si="2" ref="B80:G80">SUM(B5:B77)</f>
        <v>374</v>
      </c>
      <c r="C80" s="1">
        <f t="shared" si="2"/>
        <v>541</v>
      </c>
      <c r="D80" s="1">
        <f t="shared" si="2"/>
        <v>592</v>
      </c>
      <c r="E80" s="1">
        <f t="shared" si="2"/>
        <v>455</v>
      </c>
      <c r="F80" s="1">
        <f t="shared" si="2"/>
        <v>452</v>
      </c>
      <c r="G80" s="1">
        <f t="shared" si="2"/>
        <v>437</v>
      </c>
      <c r="H80" s="1">
        <f>SUM(H5:H77)</f>
        <v>386</v>
      </c>
      <c r="I80" s="1">
        <f>SUM(I5:I77)</f>
        <v>362</v>
      </c>
      <c r="J80" s="1">
        <f>SUM(J5:J76)</f>
        <v>0</v>
      </c>
      <c r="K80" s="1">
        <f>SUM(K5:K76)</f>
        <v>0</v>
      </c>
      <c r="L80" s="1">
        <f>SUM(L5:L76)</f>
        <v>0</v>
      </c>
      <c r="M80" s="1">
        <f>SUM(M5:M78)</f>
        <v>0</v>
      </c>
      <c r="N80" s="1">
        <f>SUM(N5:N77)</f>
        <v>3599</v>
      </c>
    </row>
    <row r="81" s="1" customFormat="1" ht="11.25"/>
  </sheetData>
  <sheetProtection/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Bluffton Police Department</dc:creator>
  <cp:keywords/>
  <dc:description/>
  <cp:lastModifiedBy> </cp:lastModifiedBy>
  <cp:lastPrinted>2012-09-05T15:57:58Z</cp:lastPrinted>
  <dcterms:created xsi:type="dcterms:W3CDTF">2006-07-07T12:24:07Z</dcterms:created>
  <dcterms:modified xsi:type="dcterms:W3CDTF">2012-09-05T18:30:43Z</dcterms:modified>
  <cp:category/>
  <cp:version/>
  <cp:contentType/>
  <cp:contentStatus/>
</cp:coreProperties>
</file>